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udget" sheetId="1" r:id="rId4"/>
  </sheets>
  <definedNames/>
  <calcPr/>
</workbook>
</file>

<file path=xl/sharedStrings.xml><?xml version="1.0" encoding="utf-8"?>
<sst xmlns="http://schemas.openxmlformats.org/spreadsheetml/2006/main" count="67" uniqueCount="63">
  <si>
    <t>Budget (ASSÉ) 2017-2018</t>
  </si>
  <si>
    <t>Budget (ASSÉ) 2018-2019</t>
  </si>
  <si>
    <t>Budget (CRUES) 2023-2024</t>
  </si>
  <si>
    <t>Budget avec fond actuel pour l'automne 2023 sans dawson</t>
  </si>
  <si>
    <t>Budget avec fond actuel pour l'automne 2023 avec dawson</t>
  </si>
  <si>
    <t>Budget avec fond actuel pour l'automne 2023 avec dawson et un local</t>
  </si>
  <si>
    <t>Commentaires</t>
  </si>
  <si>
    <t>REVENUS</t>
  </si>
  <si>
    <t>Cotisations</t>
  </si>
  <si>
    <t>Membres</t>
  </si>
  <si>
    <t>par session</t>
  </si>
  <si>
    <t>Congrès</t>
  </si>
  <si>
    <t>Camp de formation</t>
  </si>
  <si>
    <t>Autres</t>
  </si>
  <si>
    <t>Y reste 30k, pis on garde 10k de coté</t>
  </si>
  <si>
    <t>Total</t>
  </si>
  <si>
    <t>DÉPENSES</t>
  </si>
  <si>
    <t>Fonds de grève</t>
  </si>
  <si>
    <t>Fonds des arrêté.e.s</t>
  </si>
  <si>
    <t>Fonds d'entraide</t>
  </si>
  <si>
    <t>Fonds de caisse</t>
  </si>
  <si>
    <t>Information</t>
  </si>
  <si>
    <t>Journal</t>
  </si>
  <si>
    <t>Caisse présentemment:</t>
  </si>
  <si>
    <t>Matériel</t>
  </si>
  <si>
    <t>Fonds de l'ASSÉ</t>
  </si>
  <si>
    <t>Vidéos</t>
  </si>
  <si>
    <t>Emprunt de la SOGÉÉCOM</t>
  </si>
  <si>
    <t>Traduction</t>
  </si>
  <si>
    <t>Emprunt de l'AGEECLG</t>
  </si>
  <si>
    <t>le reste</t>
  </si>
  <si>
    <t>IRIS</t>
  </si>
  <si>
    <t>Instances</t>
  </si>
  <si>
    <t>Amendné de 16,000 à 20,000</t>
  </si>
  <si>
    <t>Comités et CoCo</t>
  </si>
  <si>
    <t>Mobilisation</t>
  </si>
  <si>
    <t>Tournées &amp; Rep</t>
  </si>
  <si>
    <t>Actions</t>
  </si>
  <si>
    <t>Bureau</t>
  </si>
  <si>
    <t>Loyer</t>
  </si>
  <si>
    <t>Assurances</t>
  </si>
  <si>
    <t>Fournitures</t>
  </si>
  <si>
    <t>Informatique</t>
  </si>
  <si>
    <t>Nourriture</t>
  </si>
  <si>
    <t>Impression</t>
  </si>
  <si>
    <t>Administration</t>
  </si>
  <si>
    <t>Honoraire</t>
  </si>
  <si>
    <t>Frais de caisse</t>
  </si>
  <si>
    <t>Divers</t>
  </si>
  <si>
    <t>Communication</t>
  </si>
  <si>
    <t>Télécommunications</t>
  </si>
  <si>
    <t>Conférences médias</t>
  </si>
  <si>
    <t>CNW Telbec</t>
  </si>
  <si>
    <t>Courrier</t>
  </si>
  <si>
    <t>Web</t>
  </si>
  <si>
    <t>Employé.e.s</t>
  </si>
  <si>
    <t>Conseils régionaux</t>
  </si>
  <si>
    <t>CRAM</t>
  </si>
  <si>
    <t>FRAQ</t>
  </si>
  <si>
    <t>Conseil des régions</t>
  </si>
  <si>
    <t>Affaires légales</t>
  </si>
  <si>
    <t>Dons</t>
  </si>
  <si>
    <t>Différence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</si>
</sst>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&quot;$&quot;#,##0"/>
  </numFmts>
  <fonts count="8">
    <font>
      <sz val="10.0"/>
      <color rgb="FF000000"/>
      <name val="Arial"/>
      <scheme val="minor"/>
    </font>
    <font>
      <b/>
      <sz val="11.0"/>
      <color theme="1"/>
      <name val="Arial"/>
      <scheme val="minor"/>
    </font>
    <font>
      <sz val="11.0"/>
      <color theme="1"/>
      <name val="Arial"/>
      <scheme val="minor"/>
    </font>
    <font>
      <b/>
      <sz val="11.0"/>
      <color theme="1"/>
      <name val="Arial"/>
    </font>
    <font/>
    <font>
      <i/>
      <sz val="11.0"/>
      <color theme="1"/>
      <name val="Arial"/>
      <scheme val="minor"/>
    </font>
    <font>
      <sz val="11.0"/>
      <color theme="1"/>
      <name val="Arial"/>
    </font>
    <font>
      <color theme="1"/>
      <name val="Arial"/>
    </font>
  </fonts>
  <fills count="12">
    <fill>
      <patternFill patternType="none"/>
    </fill>
    <fill>
      <patternFill patternType="lightGray"/>
    </fill>
    <fill>
      <patternFill patternType="solid">
        <fgColor rgb="FFCCCCCC"/>
        <bgColor rgb="FFCCCCCC"/>
      </patternFill>
    </fill>
    <fill>
      <patternFill patternType="solid">
        <fgColor rgb="FF6D9EEB"/>
        <bgColor rgb="FF6D9EEB"/>
      </patternFill>
    </fill>
    <fill>
      <patternFill patternType="solid">
        <fgColor rgb="FFFFD966"/>
        <bgColor rgb="FFFFD966"/>
      </patternFill>
    </fill>
    <fill>
      <patternFill patternType="solid">
        <fgColor rgb="FF93C47D"/>
        <bgColor rgb="FF93C47D"/>
      </patternFill>
    </fill>
    <fill>
      <patternFill patternType="solid">
        <fgColor rgb="FFC9DAF8"/>
        <bgColor rgb="FFC9DAF8"/>
      </patternFill>
    </fill>
    <fill>
      <patternFill patternType="solid">
        <fgColor rgb="FFFFF2CC"/>
        <bgColor rgb="FFFFF2CC"/>
      </patternFill>
    </fill>
    <fill>
      <patternFill patternType="solid">
        <fgColor rgb="FFD9EAD3"/>
        <bgColor rgb="FFD9EAD3"/>
      </patternFill>
    </fill>
    <fill>
      <patternFill patternType="solid">
        <fgColor rgb="FF999999"/>
        <bgColor rgb="FF999999"/>
      </patternFill>
    </fill>
    <fill>
      <patternFill patternType="solid">
        <fgColor rgb="FFF4CCCC"/>
        <bgColor rgb="FFF4CCCC"/>
      </patternFill>
    </fill>
    <fill>
      <patternFill patternType="solid">
        <fgColor rgb="FFFFFF00"/>
        <bgColor rgb="FFFFFF00"/>
      </patternFill>
    </fill>
  </fills>
  <borders count="43">
    <border/>
    <border>
      <left style="thin">
        <color rgb="FF000000"/>
      </left>
      <right style="thin">
        <color rgb="FF000000"/>
      </right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</border>
    <border>
      <left style="thick">
        <color rgb="FF000000"/>
      </left>
      <top style="thick">
        <color rgb="FF000000"/>
      </top>
    </border>
    <border>
      <left style="medium">
        <color rgb="FF000000"/>
      </left>
      <top style="thick">
        <color rgb="FF000000"/>
      </top>
    </border>
    <border>
      <left style="thin">
        <color rgb="FF000000"/>
      </left>
      <right style="thin">
        <color rgb="FF000000"/>
      </right>
      <top style="thick">
        <color rgb="FF000000"/>
      </top>
    </border>
    <border>
      <top style="thick">
        <color rgb="FF000000"/>
      </top>
    </border>
    <border>
      <left style="thick">
        <color rgb="FF000000"/>
      </left>
      <right style="medium">
        <color rgb="FF000000"/>
      </right>
    </border>
    <border>
      <left style="thick">
        <color rgb="FF000000"/>
      </left>
    </border>
    <border>
      <left style="medium">
        <color rgb="FF000000"/>
      </left>
    </border>
    <border>
      <left style="medium">
        <color rgb="FF000000"/>
      </left>
      <bottom style="medium">
        <color rgb="FF000000"/>
      </bottom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bottom style="medium">
        <color rgb="FF000000"/>
      </bottom>
    </border>
    <border>
      <left style="thick">
        <color rgb="FF000000"/>
      </left>
      <right style="medium">
        <color rgb="FF000000"/>
      </right>
      <bottom style="medium">
        <color rgb="FF000000"/>
      </bottom>
    </border>
    <border>
      <left style="thin">
        <color rgb="FF000000"/>
      </lef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bottom style="thin">
        <color rgb="FF000000"/>
      </bottom>
    </border>
    <border>
      <left style="thick">
        <color rgb="FF000000"/>
      </left>
      <right style="medium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ck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thick">
        <color rgb="FF000000"/>
      </left>
      <bottom style="thick">
        <color rgb="FF000000"/>
      </bottom>
    </border>
    <border>
      <bottom style="thick">
        <color rgb="FF000000"/>
      </bottom>
    </border>
    <border>
      <left style="thin">
        <color rgb="FF000000"/>
      </left>
      <right style="thin">
        <color rgb="FF000000"/>
      </right>
      <bottom style="thick">
        <color rgb="FF000000"/>
      </bottom>
    </border>
    <border>
      <left style="thick">
        <color rgb="FF000000"/>
      </left>
      <right style="medium">
        <color rgb="FF000000"/>
      </right>
      <bottom style="thick">
        <color rgb="FF000000"/>
      </bottom>
    </border>
    <border>
      <left style="thick">
        <color rgb="FF000000"/>
      </left>
      <right style="medium">
        <color rgb="FF000000"/>
      </right>
      <top style="thick">
        <color rgb="FF000000"/>
      </top>
    </border>
    <border>
      <left style="medium">
        <color rgb="FF000000"/>
      </lef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top style="medium">
        <color rgb="FF000000"/>
      </top>
    </border>
    <border>
      <left style="thick">
        <color rgb="FF000000"/>
      </left>
      <right style="medium">
        <color rgb="FF000000"/>
      </right>
      <top style="medium">
        <color rgb="FF000000"/>
      </top>
    </border>
    <border>
      <left style="thin">
        <color rgb="FF000000"/>
      </left>
      <right style="thick">
        <color rgb="FF000000"/>
      </right>
      <bottom style="medium">
        <color rgb="FF000000"/>
      </bottom>
    </border>
    <border>
      <left style="thick">
        <color rgb="FF000000"/>
      </left>
      <right style="thick">
        <color rgb="FF000000"/>
      </right>
      <bottom style="medium">
        <color rgb="FF000000"/>
      </bottom>
    </border>
    <border>
      <right style="thick">
        <color rgb="FF000000"/>
      </right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left style="thick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ck">
        <color rgb="FF000000"/>
      </left>
      <top style="thick">
        <color rgb="FF000000"/>
      </top>
      <bottom style="thick">
        <color rgb="FF000000"/>
      </bottom>
    </border>
    <border>
      <top style="thick">
        <color rgb="FF000000"/>
      </top>
      <bottom style="thick">
        <color rgb="FF000000"/>
      </bottom>
    </border>
    <border>
      <left style="thin">
        <color rgb="FF000000"/>
      </left>
      <right style="thin">
        <color rgb="FF000000"/>
      </right>
      <top style="thick">
        <color rgb="FF000000"/>
      </top>
      <bottom style="thick">
        <color rgb="FF000000"/>
      </bottom>
    </border>
    <border>
      <left style="thick">
        <color rgb="FF000000"/>
      </left>
      <right style="medium">
        <color rgb="FF000000"/>
      </right>
      <top style="thick">
        <color rgb="FF000000"/>
      </top>
      <bottom style="thick">
        <color rgb="FF000000"/>
      </bottom>
    </border>
    <border>
      <right style="medium">
        <color rgb="FF000000"/>
      </right>
    </border>
  </borders>
  <cellStyleXfs count="1">
    <xf borderId="0" fillId="0" fontId="0" numFmtId="0" applyAlignment="1" applyFont="1"/>
  </cellStyleXfs>
  <cellXfs count="126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readingOrder="0" shrinkToFit="0" textRotation="90" vertical="center" wrapText="1"/>
    </xf>
    <xf borderId="0" fillId="2" fontId="2" numFmtId="0" xfId="0" applyAlignment="1" applyFont="1">
      <alignment horizontal="center" readingOrder="0" shrinkToFit="0" vertical="center" wrapText="1"/>
    </xf>
    <xf borderId="1" fillId="3" fontId="1" numFmtId="0" xfId="0" applyAlignment="1" applyBorder="1" applyFill="1" applyFont="1">
      <alignment horizontal="center" readingOrder="0" shrinkToFit="0" vertical="center" wrapText="1"/>
    </xf>
    <xf borderId="0" fillId="3" fontId="1" numFmtId="0" xfId="0" applyAlignment="1" applyFont="1">
      <alignment horizontal="center" readingOrder="0" shrinkToFit="0" vertical="center" wrapText="1"/>
    </xf>
    <xf borderId="2" fillId="4" fontId="1" numFmtId="0" xfId="0" applyAlignment="1" applyBorder="1" applyFill="1" applyFont="1">
      <alignment horizontal="center" readingOrder="0" shrinkToFit="0" vertical="center" wrapText="1"/>
    </xf>
    <xf borderId="2" fillId="5" fontId="1" numFmtId="0" xfId="0" applyAlignment="1" applyBorder="1" applyFill="1" applyFont="1">
      <alignment horizontal="center" readingOrder="0" shrinkToFit="0" vertical="center" wrapText="1"/>
    </xf>
    <xf borderId="2" fillId="4" fontId="3" numFmtId="0" xfId="0" applyAlignment="1" applyBorder="1" applyFont="1">
      <alignment horizontal="center" readingOrder="0" shrinkToFit="0" wrapText="1"/>
    </xf>
    <xf borderId="0" fillId="0" fontId="1" numFmtId="0" xfId="0" applyAlignment="1" applyFont="1">
      <alignment horizontal="center" readingOrder="0" shrinkToFit="0" vertical="center" wrapText="1"/>
    </xf>
    <xf borderId="0" fillId="0" fontId="1" numFmtId="0" xfId="0" applyAlignment="1" applyFont="1">
      <alignment horizontal="center" shrinkToFit="0" vertical="center" wrapText="1"/>
    </xf>
    <xf borderId="3" fillId="0" fontId="1" numFmtId="0" xfId="0" applyAlignment="1" applyBorder="1" applyFont="1">
      <alignment horizontal="center" readingOrder="0" shrinkToFit="0" textRotation="90" vertical="center" wrapText="1"/>
    </xf>
    <xf borderId="4" fillId="0" fontId="1" numFmtId="0" xfId="0" applyAlignment="1" applyBorder="1" applyFont="1">
      <alignment horizontal="right" readingOrder="0" shrinkToFit="0" vertical="center" wrapText="1"/>
    </xf>
    <xf borderId="5" fillId="6" fontId="1" numFmtId="164" xfId="0" applyAlignment="1" applyBorder="1" applyFill="1" applyFont="1" applyNumberFormat="1">
      <alignment horizontal="right" shrinkToFit="0" vertical="center" wrapText="1"/>
    </xf>
    <xf borderId="6" fillId="6" fontId="1" numFmtId="164" xfId="0" applyAlignment="1" applyBorder="1" applyFont="1" applyNumberFormat="1">
      <alignment horizontal="right" shrinkToFit="0" vertical="center" wrapText="1"/>
    </xf>
    <xf borderId="7" fillId="7" fontId="1" numFmtId="164" xfId="0" applyAlignment="1" applyBorder="1" applyFill="1" applyFont="1" applyNumberFormat="1">
      <alignment horizontal="right" shrinkToFit="0" vertical="center" wrapText="1"/>
    </xf>
    <xf borderId="7" fillId="8" fontId="1" numFmtId="164" xfId="0" applyAlignment="1" applyBorder="1" applyFill="1" applyFont="1" applyNumberFormat="1">
      <alignment horizontal="right" shrinkToFit="0" vertical="center" wrapText="1"/>
    </xf>
    <xf borderId="7" fillId="7" fontId="3" numFmtId="164" xfId="0" applyAlignment="1" applyBorder="1" applyFont="1" applyNumberFormat="1">
      <alignment horizontal="right" shrinkToFit="0" wrapText="1"/>
    </xf>
    <xf borderId="0" fillId="0" fontId="2" numFmtId="0" xfId="0" applyAlignment="1" applyFont="1">
      <alignment horizontal="right" shrinkToFit="0" vertical="center" wrapText="1"/>
    </xf>
    <xf borderId="8" fillId="0" fontId="4" numFmtId="0" xfId="0" applyBorder="1" applyFont="1"/>
    <xf borderId="9" fillId="0" fontId="5" numFmtId="0" xfId="0" applyAlignment="1" applyBorder="1" applyFont="1">
      <alignment horizontal="right" readingOrder="0" shrinkToFit="0" vertical="center" wrapText="1"/>
    </xf>
    <xf borderId="1" fillId="6" fontId="2" numFmtId="164" xfId="0" applyAlignment="1" applyBorder="1" applyFont="1" applyNumberFormat="1">
      <alignment horizontal="right" readingOrder="0" shrinkToFit="0" vertical="center" wrapText="1"/>
    </xf>
    <xf borderId="0" fillId="6" fontId="2" numFmtId="164" xfId="0" applyAlignment="1" applyFont="1" applyNumberFormat="1">
      <alignment horizontal="right" readingOrder="0" shrinkToFit="0" vertical="center" wrapText="1"/>
    </xf>
    <xf borderId="7" fillId="7" fontId="2" numFmtId="3" xfId="0" applyAlignment="1" applyBorder="1" applyFont="1" applyNumberFormat="1">
      <alignment horizontal="right" readingOrder="0" shrinkToFit="0" vertical="center" wrapText="1"/>
    </xf>
    <xf borderId="7" fillId="8" fontId="2" numFmtId="3" xfId="0" applyAlignment="1" applyBorder="1" applyFont="1" applyNumberFormat="1">
      <alignment horizontal="right" readingOrder="0" shrinkToFit="0" vertical="center" wrapText="1"/>
    </xf>
    <xf borderId="7" fillId="7" fontId="6" numFmtId="3" xfId="0" applyAlignment="1" applyBorder="1" applyFont="1" applyNumberFormat="1">
      <alignment horizontal="right" readingOrder="0" shrinkToFit="0" wrapText="1"/>
    </xf>
    <xf borderId="7" fillId="7" fontId="6" numFmtId="164" xfId="0" applyAlignment="1" applyBorder="1" applyFont="1" applyNumberFormat="1">
      <alignment horizontal="right" readingOrder="0" shrinkToFit="0" wrapText="1"/>
    </xf>
    <xf borderId="10" fillId="0" fontId="5" numFmtId="0" xfId="0" applyAlignment="1" applyBorder="1" applyFont="1">
      <alignment horizontal="right" readingOrder="0" shrinkToFit="0" vertical="center" wrapText="1"/>
    </xf>
    <xf borderId="11" fillId="6" fontId="1" numFmtId="164" xfId="0" applyAlignment="1" applyBorder="1" applyFont="1" applyNumberFormat="1">
      <alignment horizontal="right" readingOrder="0" shrinkToFit="0" vertical="center" wrapText="1"/>
    </xf>
    <xf borderId="12" fillId="6" fontId="1" numFmtId="164" xfId="0" applyAlignment="1" applyBorder="1" applyFont="1" applyNumberFormat="1">
      <alignment horizontal="right" readingOrder="0" shrinkToFit="0" vertical="center" wrapText="1"/>
    </xf>
    <xf borderId="13" fillId="7" fontId="1" numFmtId="164" xfId="0" applyAlignment="1" applyBorder="1" applyFont="1" applyNumberFormat="1">
      <alignment horizontal="right" readingOrder="0" shrinkToFit="0" vertical="center" wrapText="1"/>
    </xf>
    <xf borderId="13" fillId="8" fontId="1" numFmtId="164" xfId="0" applyAlignment="1" applyBorder="1" applyFont="1" applyNumberFormat="1">
      <alignment horizontal="right" readingOrder="0" shrinkToFit="0" vertical="center" wrapText="1"/>
    </xf>
    <xf borderId="13" fillId="7" fontId="3" numFmtId="164" xfId="0" applyAlignment="1" applyBorder="1" applyFont="1" applyNumberFormat="1">
      <alignment horizontal="right" shrinkToFit="0" wrapText="1"/>
    </xf>
    <xf borderId="14" fillId="0" fontId="1" numFmtId="0" xfId="0" applyAlignment="1" applyBorder="1" applyFont="1">
      <alignment horizontal="right" readingOrder="0" shrinkToFit="0" vertical="center" wrapText="1"/>
    </xf>
    <xf borderId="15" fillId="6" fontId="2" numFmtId="164" xfId="0" applyAlignment="1" applyBorder="1" applyFont="1" applyNumberFormat="1">
      <alignment horizontal="right" readingOrder="0" shrinkToFit="0" vertical="center" wrapText="1"/>
    </xf>
    <xf borderId="16" fillId="6" fontId="2" numFmtId="164" xfId="0" applyAlignment="1" applyBorder="1" applyFont="1" applyNumberFormat="1">
      <alignment horizontal="right" readingOrder="0" shrinkToFit="0" vertical="center" wrapText="1"/>
    </xf>
    <xf borderId="17" fillId="9" fontId="2" numFmtId="164" xfId="0" applyAlignment="1" applyBorder="1" applyFill="1" applyFont="1" applyNumberFormat="1">
      <alignment horizontal="right" readingOrder="0" shrinkToFit="0" vertical="center" wrapText="1"/>
    </xf>
    <xf borderId="17" fillId="9" fontId="7" numFmtId="164" xfId="0" applyBorder="1" applyFont="1" applyNumberFormat="1"/>
    <xf borderId="18" fillId="0" fontId="1" numFmtId="0" xfId="0" applyAlignment="1" applyBorder="1" applyFont="1">
      <alignment horizontal="right" readingOrder="0" shrinkToFit="0" vertical="center" wrapText="1"/>
    </xf>
    <xf borderId="19" fillId="6" fontId="2" numFmtId="164" xfId="0" applyAlignment="1" applyBorder="1" applyFont="1" applyNumberFormat="1">
      <alignment readingOrder="0"/>
    </xf>
    <xf borderId="20" fillId="6" fontId="2" numFmtId="164" xfId="0" applyAlignment="1" applyBorder="1" applyFont="1" applyNumberFormat="1">
      <alignment horizontal="right" readingOrder="0"/>
    </xf>
    <xf borderId="21" fillId="9" fontId="2" numFmtId="164" xfId="0" applyAlignment="1" applyBorder="1" applyFont="1" applyNumberFormat="1">
      <alignment horizontal="right"/>
    </xf>
    <xf borderId="17" fillId="9" fontId="7" numFmtId="164" xfId="0" applyAlignment="1" applyBorder="1" applyFont="1" applyNumberFormat="1">
      <alignment vertical="bottom"/>
    </xf>
    <xf borderId="19" fillId="6" fontId="2" numFmtId="164" xfId="0" applyAlignment="1" applyBorder="1" applyFont="1" applyNumberFormat="1">
      <alignment horizontal="right" readingOrder="0"/>
    </xf>
    <xf borderId="21" fillId="8" fontId="2" numFmtId="164" xfId="0" applyAlignment="1" applyBorder="1" applyFont="1" applyNumberFormat="1">
      <alignment horizontal="right" readingOrder="0"/>
    </xf>
    <xf borderId="21" fillId="7" fontId="2" numFmtId="164" xfId="0" applyAlignment="1" applyBorder="1" applyFont="1" applyNumberFormat="1">
      <alignment horizontal="right" readingOrder="0"/>
    </xf>
    <xf borderId="0" fillId="0" fontId="2" numFmtId="0" xfId="0" applyAlignment="1" applyFont="1">
      <alignment horizontal="right" readingOrder="0" shrinkToFit="0" vertical="center" wrapText="1"/>
    </xf>
    <xf borderId="22" fillId="0" fontId="4" numFmtId="0" xfId="0" applyBorder="1" applyFont="1"/>
    <xf borderId="23" fillId="0" fontId="1" numFmtId="0" xfId="0" applyAlignment="1" applyBorder="1" applyFont="1">
      <alignment horizontal="right" readingOrder="0" shrinkToFit="0" vertical="center" wrapText="1"/>
    </xf>
    <xf borderId="24" fillId="0" fontId="1" numFmtId="164" xfId="0" applyAlignment="1" applyBorder="1" applyFont="1" applyNumberFormat="1">
      <alignment horizontal="right" shrinkToFit="0" vertical="center" wrapText="1"/>
    </xf>
    <xf borderId="23" fillId="0" fontId="1" numFmtId="164" xfId="0" applyAlignment="1" applyBorder="1" applyFont="1" applyNumberFormat="1">
      <alignment horizontal="right" shrinkToFit="0" vertical="center" wrapText="1"/>
    </xf>
    <xf borderId="25" fillId="0" fontId="1" numFmtId="164" xfId="0" applyAlignment="1" applyBorder="1" applyFont="1" applyNumberFormat="1">
      <alignment horizontal="right" shrinkToFit="0" vertical="center" wrapText="1"/>
    </xf>
    <xf borderId="25" fillId="0" fontId="3" numFmtId="164" xfId="0" applyAlignment="1" applyBorder="1" applyFont="1" applyNumberFormat="1">
      <alignment horizontal="right" shrinkToFit="0" wrapText="1"/>
    </xf>
    <xf borderId="5" fillId="6" fontId="2" numFmtId="164" xfId="0" applyAlignment="1" applyBorder="1" applyFont="1" applyNumberFormat="1">
      <alignment horizontal="right" readingOrder="0" shrinkToFit="0" vertical="center" wrapText="1"/>
    </xf>
    <xf borderId="6" fillId="6" fontId="2" numFmtId="164" xfId="0" applyAlignment="1" applyBorder="1" applyFont="1" applyNumberFormat="1">
      <alignment horizontal="right" readingOrder="0" shrinkToFit="0" vertical="center" wrapText="1"/>
    </xf>
    <xf borderId="26" fillId="7" fontId="2" numFmtId="164" xfId="0" applyAlignment="1" applyBorder="1" applyFont="1" applyNumberFormat="1">
      <alignment horizontal="right" readingOrder="0" shrinkToFit="0" vertical="center" wrapText="1"/>
    </xf>
    <xf borderId="26" fillId="10" fontId="2" numFmtId="164" xfId="0" applyAlignment="1" applyBorder="1" applyFill="1" applyFont="1" applyNumberFormat="1">
      <alignment horizontal="right" readingOrder="0" shrinkToFit="0" vertical="center" wrapText="1"/>
    </xf>
    <xf borderId="7" fillId="11" fontId="6" numFmtId="164" xfId="0" applyAlignment="1" applyBorder="1" applyFill="1" applyFont="1" applyNumberFormat="1">
      <alignment horizontal="right" readingOrder="0" shrinkToFit="0" wrapText="1"/>
    </xf>
    <xf borderId="7" fillId="10" fontId="6" numFmtId="164" xfId="0" applyAlignment="1" applyBorder="1" applyFont="1" applyNumberFormat="1">
      <alignment horizontal="right" shrinkToFit="0" wrapText="1"/>
    </xf>
    <xf borderId="10" fillId="0" fontId="4" numFmtId="0" xfId="0" applyBorder="1" applyFont="1"/>
    <xf borderId="11" fillId="0" fontId="1" numFmtId="164" xfId="0" applyAlignment="1" applyBorder="1" applyFont="1" applyNumberFormat="1">
      <alignment horizontal="right" readingOrder="0"/>
    </xf>
    <xf borderId="12" fillId="0" fontId="1" numFmtId="164" xfId="0" applyAlignment="1" applyBorder="1" applyFont="1" applyNumberFormat="1">
      <alignment horizontal="right" readingOrder="0"/>
    </xf>
    <xf borderId="13" fillId="0" fontId="1" numFmtId="164" xfId="0" applyAlignment="1" applyBorder="1" applyFont="1" applyNumberFormat="1">
      <alignment horizontal="right"/>
    </xf>
    <xf borderId="25" fillId="0" fontId="3" numFmtId="164" xfId="0" applyAlignment="1" applyBorder="1" applyFont="1" applyNumberFormat="1">
      <alignment horizontal="right" readingOrder="0" vertical="bottom"/>
    </xf>
    <xf borderId="25" fillId="0" fontId="3" numFmtId="164" xfId="0" applyAlignment="1" applyBorder="1" applyFont="1" applyNumberFormat="1">
      <alignment horizontal="right" vertical="bottom"/>
    </xf>
    <xf borderId="13" fillId="0" fontId="3" numFmtId="164" xfId="0" applyAlignment="1" applyBorder="1" applyFont="1" applyNumberFormat="1">
      <alignment horizontal="right" vertical="bottom"/>
    </xf>
    <xf borderId="27" fillId="0" fontId="1" numFmtId="0" xfId="0" applyAlignment="1" applyBorder="1" applyFont="1">
      <alignment horizontal="right" readingOrder="0" shrinkToFit="0" vertical="center" wrapText="1"/>
    </xf>
    <xf borderId="28" fillId="6" fontId="2" numFmtId="164" xfId="0" applyAlignment="1" applyBorder="1" applyFont="1" applyNumberFormat="1">
      <alignment horizontal="right" readingOrder="0" shrinkToFit="0" vertical="center" wrapText="1"/>
    </xf>
    <xf borderId="29" fillId="6" fontId="2" numFmtId="164" xfId="0" applyAlignment="1" applyBorder="1" applyFont="1" applyNumberFormat="1">
      <alignment horizontal="right" readingOrder="0" shrinkToFit="0" vertical="center" wrapText="1"/>
    </xf>
    <xf borderId="30" fillId="7" fontId="2" numFmtId="164" xfId="0" applyAlignment="1" applyBorder="1" applyFont="1" applyNumberFormat="1">
      <alignment horizontal="right" readingOrder="0" shrinkToFit="0" vertical="center" wrapText="1"/>
    </xf>
    <xf borderId="30" fillId="10" fontId="2" numFmtId="164" xfId="0" applyAlignment="1" applyBorder="1" applyFont="1" applyNumberFormat="1">
      <alignment horizontal="right" readingOrder="0" shrinkToFit="0" vertical="center" wrapText="1"/>
    </xf>
    <xf borderId="11" fillId="0" fontId="1" numFmtId="164" xfId="0" applyAlignment="1" applyBorder="1" applyFont="1" applyNumberFormat="1">
      <alignment horizontal="right" shrinkToFit="0" vertical="center" wrapText="1"/>
    </xf>
    <xf borderId="12" fillId="0" fontId="1" numFmtId="164" xfId="0" applyAlignment="1" applyBorder="1" applyFont="1" applyNumberFormat="1">
      <alignment horizontal="right" shrinkToFit="0" vertical="center" wrapText="1"/>
    </xf>
    <xf borderId="13" fillId="0" fontId="1" numFmtId="164" xfId="0" applyAlignment="1" applyBorder="1" applyFont="1" applyNumberFormat="1">
      <alignment horizontal="right" shrinkToFit="0" vertical="center" wrapText="1"/>
    </xf>
    <xf borderId="13" fillId="0" fontId="3" numFmtId="164" xfId="0" applyAlignment="1" applyBorder="1" applyFont="1" applyNumberFormat="1">
      <alignment horizontal="right" shrinkToFit="0" wrapText="1"/>
    </xf>
    <xf borderId="7" fillId="10" fontId="6" numFmtId="164" xfId="0" applyAlignment="1" applyBorder="1" applyFont="1" applyNumberFormat="1">
      <alignment horizontal="right" readingOrder="0" shrinkToFit="0" wrapText="1"/>
    </xf>
    <xf borderId="9" fillId="0" fontId="4" numFmtId="0" xfId="0" applyBorder="1" applyFont="1"/>
    <xf borderId="31" fillId="0" fontId="1" numFmtId="164" xfId="0" applyAlignment="1" applyBorder="1" applyFont="1" applyNumberFormat="1">
      <alignment horizontal="right" shrinkToFit="0" vertical="center" wrapText="1"/>
    </xf>
    <xf borderId="32" fillId="0" fontId="1" numFmtId="164" xfId="0" applyAlignment="1" applyBorder="1" applyFont="1" applyNumberFormat="1">
      <alignment horizontal="right" shrinkToFit="0" vertical="center" wrapText="1"/>
    </xf>
    <xf borderId="33" fillId="0" fontId="1" numFmtId="164" xfId="0" applyAlignment="1" applyBorder="1" applyFont="1" applyNumberFormat="1">
      <alignment horizontal="right" shrinkToFit="0" vertical="center" wrapText="1"/>
    </xf>
    <xf borderId="28" fillId="0" fontId="1" numFmtId="164" xfId="0" applyAlignment="1" applyBorder="1" applyFont="1" applyNumberFormat="1">
      <alignment horizontal="right" shrinkToFit="0" vertical="center" wrapText="1"/>
    </xf>
    <xf borderId="29" fillId="0" fontId="1" numFmtId="164" xfId="0" applyAlignment="1" applyBorder="1" applyFont="1" applyNumberFormat="1">
      <alignment horizontal="right" shrinkToFit="0" vertical="center" wrapText="1"/>
    </xf>
    <xf borderId="30" fillId="0" fontId="1" numFmtId="164" xfId="0" applyAlignment="1" applyBorder="1" applyFont="1" applyNumberFormat="1">
      <alignment horizontal="right" shrinkToFit="0" vertical="center" wrapText="1"/>
    </xf>
    <xf borderId="7" fillId="0" fontId="3" numFmtId="164" xfId="0" applyAlignment="1" applyBorder="1" applyFont="1" applyNumberFormat="1">
      <alignment horizontal="right" shrinkToFit="0" wrapText="1"/>
    </xf>
    <xf borderId="9" fillId="6" fontId="5" numFmtId="0" xfId="0" applyAlignment="1" applyBorder="1" applyFont="1">
      <alignment horizontal="right" readingOrder="0" shrinkToFit="0" vertical="center" wrapText="1"/>
    </xf>
    <xf borderId="7" fillId="7" fontId="2" numFmtId="164" xfId="0" applyAlignment="1" applyBorder="1" applyFont="1" applyNumberFormat="1">
      <alignment horizontal="right" readingOrder="0" shrinkToFit="0" vertical="center" wrapText="1"/>
    </xf>
    <xf borderId="7" fillId="8" fontId="2" numFmtId="164" xfId="0" applyAlignment="1" applyBorder="1" applyFont="1" applyNumberFormat="1">
      <alignment horizontal="right" readingOrder="0" shrinkToFit="0" vertical="center" wrapText="1"/>
    </xf>
    <xf borderId="7" fillId="7" fontId="6" numFmtId="164" xfId="0" applyAlignment="1" applyBorder="1" applyFont="1" applyNumberFormat="1">
      <alignment horizontal="right" shrinkToFit="0" wrapText="1"/>
    </xf>
    <xf borderId="7" fillId="10" fontId="2" numFmtId="164" xfId="0" applyAlignment="1" applyBorder="1" applyFont="1" applyNumberFormat="1">
      <alignment horizontal="right" readingOrder="0" shrinkToFit="0" vertical="center" wrapText="1"/>
    </xf>
    <xf borderId="10" fillId="6" fontId="5" numFmtId="0" xfId="0" applyAlignment="1" applyBorder="1" applyFont="1">
      <alignment horizontal="right" readingOrder="0" shrinkToFit="0" vertical="center" wrapText="1"/>
    </xf>
    <xf borderId="11" fillId="6" fontId="2" numFmtId="164" xfId="0" applyAlignment="1" applyBorder="1" applyFont="1" applyNumberFormat="1">
      <alignment horizontal="right" readingOrder="0" shrinkToFit="0" vertical="center" wrapText="1"/>
    </xf>
    <xf borderId="12" fillId="6" fontId="2" numFmtId="164" xfId="0" applyAlignment="1" applyBorder="1" applyFont="1" applyNumberFormat="1">
      <alignment horizontal="right" readingOrder="0" shrinkToFit="0" vertical="center" wrapText="1"/>
    </xf>
    <xf borderId="13" fillId="7" fontId="2" numFmtId="164" xfId="0" applyAlignment="1" applyBorder="1" applyFont="1" applyNumberFormat="1">
      <alignment horizontal="right" readingOrder="0" shrinkToFit="0" vertical="center" wrapText="1"/>
    </xf>
    <xf borderId="13" fillId="10" fontId="2" numFmtId="164" xfId="0" applyAlignment="1" applyBorder="1" applyFont="1" applyNumberFormat="1">
      <alignment horizontal="right" readingOrder="0" shrinkToFit="0" vertical="center" wrapText="1"/>
    </xf>
    <xf borderId="13" fillId="10" fontId="6" numFmtId="164" xfId="0" applyAlignment="1" applyBorder="1" applyFont="1" applyNumberFormat="1">
      <alignment horizontal="right" shrinkToFit="0" wrapText="1"/>
    </xf>
    <xf borderId="11" fillId="6" fontId="2" numFmtId="164" xfId="0" applyAlignment="1" applyBorder="1" applyFont="1" applyNumberFormat="1">
      <alignment readingOrder="0"/>
    </xf>
    <xf borderId="12" fillId="6" fontId="2" numFmtId="164" xfId="0" applyAlignment="1" applyBorder="1" applyFont="1" applyNumberFormat="1">
      <alignment readingOrder="0"/>
    </xf>
    <xf borderId="13" fillId="7" fontId="2" numFmtId="164" xfId="0" applyAlignment="1" applyBorder="1" applyFont="1" applyNumberFormat="1">
      <alignment readingOrder="0"/>
    </xf>
    <xf borderId="13" fillId="8" fontId="2" numFmtId="164" xfId="0" applyAlignment="1" applyBorder="1" applyFont="1" applyNumberFormat="1">
      <alignment readingOrder="0"/>
    </xf>
    <xf borderId="13" fillId="7" fontId="6" numFmtId="164" xfId="0" applyAlignment="1" applyBorder="1" applyFont="1" applyNumberFormat="1">
      <alignment horizontal="right" vertical="bottom"/>
    </xf>
    <xf borderId="28" fillId="0" fontId="1" numFmtId="164" xfId="0" applyBorder="1" applyFont="1" applyNumberFormat="1"/>
    <xf borderId="29" fillId="0" fontId="1" numFmtId="164" xfId="0" applyBorder="1" applyFont="1" applyNumberFormat="1"/>
    <xf borderId="30" fillId="0" fontId="1" numFmtId="164" xfId="0" applyBorder="1" applyFont="1" applyNumberFormat="1"/>
    <xf borderId="7" fillId="0" fontId="3" numFmtId="164" xfId="0" applyAlignment="1" applyBorder="1" applyFont="1" applyNumberFormat="1">
      <alignment horizontal="right" vertical="bottom"/>
    </xf>
    <xf borderId="13" fillId="8" fontId="2" numFmtId="164" xfId="0" applyAlignment="1" applyBorder="1" applyFont="1" applyNumberFormat="1">
      <alignment horizontal="right" readingOrder="0" shrinkToFit="0" vertical="center" wrapText="1"/>
    </xf>
    <xf borderId="13" fillId="7" fontId="6" numFmtId="164" xfId="0" applyAlignment="1" applyBorder="1" applyFont="1" applyNumberFormat="1">
      <alignment horizontal="right" shrinkToFit="0" wrapText="1"/>
    </xf>
    <xf borderId="13" fillId="11" fontId="6" numFmtId="164" xfId="0" applyAlignment="1" applyBorder="1" applyFont="1" applyNumberFormat="1">
      <alignment horizontal="right" readingOrder="0" shrinkToFit="0" wrapText="1"/>
    </xf>
    <xf borderId="34" fillId="0" fontId="1" numFmtId="0" xfId="0" applyAlignment="1" applyBorder="1" applyFont="1">
      <alignment horizontal="right" readingOrder="0" shrinkToFit="0" vertical="center" wrapText="1"/>
    </xf>
    <xf borderId="35" fillId="0" fontId="1" numFmtId="164" xfId="0" applyAlignment="1" applyBorder="1" applyFont="1" applyNumberFormat="1">
      <alignment horizontal="right" readingOrder="0" shrinkToFit="0" vertical="center" wrapText="1"/>
    </xf>
    <xf borderId="36" fillId="0" fontId="1" numFmtId="164" xfId="0" applyAlignment="1" applyBorder="1" applyFont="1" applyNumberFormat="1">
      <alignment horizontal="right" readingOrder="0" shrinkToFit="0" vertical="center" wrapText="1"/>
    </xf>
    <xf borderId="37" fillId="0" fontId="1" numFmtId="164" xfId="0" applyAlignment="1" applyBorder="1" applyFont="1" applyNumberFormat="1">
      <alignment horizontal="right" readingOrder="0" shrinkToFit="0" vertical="center" wrapText="1"/>
    </xf>
    <xf borderId="28" fillId="0" fontId="1" numFmtId="164" xfId="0" applyAlignment="1" applyBorder="1" applyFont="1" applyNumberFormat="1">
      <alignment horizontal="right" readingOrder="0" shrinkToFit="0" vertical="center" wrapText="1"/>
    </xf>
    <xf borderId="29" fillId="0" fontId="1" numFmtId="164" xfId="0" applyAlignment="1" applyBorder="1" applyFont="1" applyNumberFormat="1">
      <alignment horizontal="right" readingOrder="0" shrinkToFit="0" vertical="center" wrapText="1"/>
    </xf>
    <xf borderId="30" fillId="0" fontId="1" numFmtId="164" xfId="0" applyAlignment="1" applyBorder="1" applyFont="1" applyNumberFormat="1">
      <alignment horizontal="right" readingOrder="0" shrinkToFit="0" vertical="center" wrapText="1"/>
    </xf>
    <xf borderId="7" fillId="9" fontId="2" numFmtId="164" xfId="0" applyAlignment="1" applyBorder="1" applyFont="1" applyNumberFormat="1">
      <alignment horizontal="right" readingOrder="0" shrinkToFit="0" vertical="center" wrapText="1"/>
    </xf>
    <xf borderId="7" fillId="9" fontId="7" numFmtId="164" xfId="0" applyBorder="1" applyFont="1" applyNumberFormat="1"/>
    <xf borderId="13" fillId="9" fontId="2" numFmtId="164" xfId="0" applyAlignment="1" applyBorder="1" applyFont="1" applyNumberFormat="1">
      <alignment horizontal="right" readingOrder="0" shrinkToFit="0" vertical="center" wrapText="1"/>
    </xf>
    <xf borderId="13" fillId="9" fontId="7" numFmtId="164" xfId="0" applyBorder="1" applyFont="1" applyNumberFormat="1"/>
    <xf borderId="38" fillId="0" fontId="1" numFmtId="0" xfId="0" applyAlignment="1" applyBorder="1" applyFont="1">
      <alignment horizontal="center" shrinkToFit="0" textRotation="90" vertical="center" wrapText="1"/>
    </xf>
    <xf borderId="39" fillId="0" fontId="1" numFmtId="0" xfId="0" applyAlignment="1" applyBorder="1" applyFont="1">
      <alignment horizontal="right" readingOrder="0" shrinkToFit="0" vertical="center" wrapText="1"/>
    </xf>
    <xf borderId="40" fillId="0" fontId="1" numFmtId="164" xfId="0" applyAlignment="1" applyBorder="1" applyFont="1" applyNumberFormat="1">
      <alignment horizontal="right" shrinkToFit="0" vertical="center" wrapText="1"/>
    </xf>
    <xf borderId="39" fillId="0" fontId="1" numFmtId="164" xfId="0" applyAlignment="1" applyBorder="1" applyFont="1" applyNumberFormat="1">
      <alignment horizontal="right" shrinkToFit="0" vertical="center" wrapText="1"/>
    </xf>
    <xf borderId="41" fillId="0" fontId="1" numFmtId="164" xfId="0" applyAlignment="1" applyBorder="1" applyFont="1" applyNumberFormat="1">
      <alignment horizontal="right" shrinkToFit="0" vertical="center" wrapText="1"/>
    </xf>
    <xf borderId="0" fillId="0" fontId="1" numFmtId="0" xfId="0" applyAlignment="1" applyFont="1">
      <alignment horizontal="center" shrinkToFit="0" textRotation="90" vertical="center" wrapText="1"/>
    </xf>
    <xf borderId="1" fillId="0" fontId="2" numFmtId="0" xfId="0" applyAlignment="1" applyBorder="1" applyFont="1">
      <alignment horizontal="right" shrinkToFit="0" vertical="center" wrapText="1"/>
    </xf>
    <xf borderId="42" fillId="0" fontId="2" numFmtId="0" xfId="0" applyAlignment="1" applyBorder="1" applyFont="1">
      <alignment horizontal="right" shrinkToFit="0" vertical="center" wrapText="1"/>
    </xf>
    <xf borderId="0" fillId="0" fontId="7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xSplit="2.0" ySplit="1.0" topLeftCell="C2" activePane="bottomRight" state="frozen"/>
      <selection activeCell="C1" sqref="C1" pane="topRight"/>
      <selection activeCell="A2" sqref="A2" pane="bottomLeft"/>
      <selection activeCell="C2" sqref="C2" pane="bottomRight"/>
    </sheetView>
  </sheetViews>
  <sheetFormatPr customHeight="1" defaultColWidth="12.63" defaultRowHeight="15.75"/>
  <cols>
    <col customWidth="1" min="1" max="1" width="3.0"/>
    <col customWidth="1" min="2" max="2" width="18.88"/>
    <col customWidth="1" hidden="1" min="3" max="4" width="15.13"/>
    <col customWidth="1" min="5" max="6" width="15.13"/>
    <col customWidth="1" hidden="1" min="7" max="8" width="15.13"/>
    <col hidden="1" min="9" max="9" width="12.63"/>
  </cols>
  <sheetData>
    <row r="1">
      <c r="A1" s="1"/>
      <c r="B1" s="2"/>
      <c r="C1" s="3" t="s">
        <v>0</v>
      </c>
      <c r="D1" s="4" t="s">
        <v>1</v>
      </c>
      <c r="E1" s="5" t="s">
        <v>2</v>
      </c>
      <c r="F1" s="6" t="s">
        <v>3</v>
      </c>
      <c r="G1" s="7" t="s">
        <v>4</v>
      </c>
      <c r="H1" s="7" t="s">
        <v>5</v>
      </c>
      <c r="I1" s="8" t="s">
        <v>6</v>
      </c>
      <c r="J1" s="9"/>
      <c r="K1" s="9"/>
      <c r="L1" s="9"/>
    </row>
    <row r="2">
      <c r="A2" s="10" t="s">
        <v>7</v>
      </c>
      <c r="B2" s="11" t="s">
        <v>8</v>
      </c>
      <c r="C2" s="12">
        <f t="shared" ref="C2:E2" si="1">C4*C3*2</f>
        <v>210900</v>
      </c>
      <c r="D2" s="13">
        <f t="shared" si="1"/>
        <v>150000</v>
      </c>
      <c r="E2" s="14">
        <f t="shared" si="1"/>
        <v>300000</v>
      </c>
      <c r="F2" s="15">
        <f t="shared" ref="F2:H2" si="2">F4*F3</f>
        <v>57000</v>
      </c>
      <c r="G2" s="16">
        <f t="shared" si="2"/>
        <v>90000</v>
      </c>
      <c r="H2" s="16">
        <f t="shared" si="2"/>
        <v>90000</v>
      </c>
      <c r="I2" s="17"/>
      <c r="J2" s="17"/>
      <c r="K2" s="17"/>
      <c r="L2" s="17"/>
    </row>
    <row r="3">
      <c r="A3" s="18"/>
      <c r="B3" s="19" t="s">
        <v>9</v>
      </c>
      <c r="C3" s="20">
        <v>70300.0</v>
      </c>
      <c r="D3" s="21">
        <v>50000.0</v>
      </c>
      <c r="E3" s="22">
        <v>50000.0</v>
      </c>
      <c r="F3" s="23">
        <v>19000.0</v>
      </c>
      <c r="G3" s="24">
        <v>30000.0</v>
      </c>
      <c r="H3" s="25">
        <v>30000.0</v>
      </c>
      <c r="I3" s="17"/>
      <c r="J3" s="17"/>
      <c r="K3" s="17"/>
      <c r="L3" s="17"/>
    </row>
    <row r="4">
      <c r="A4" s="18"/>
      <c r="B4" s="26" t="s">
        <v>10</v>
      </c>
      <c r="C4" s="27">
        <v>1.5</v>
      </c>
      <c r="D4" s="28">
        <v>1.5</v>
      </c>
      <c r="E4" s="29">
        <v>3.0</v>
      </c>
      <c r="F4" s="30">
        <v>3.0</v>
      </c>
      <c r="G4" s="31">
        <v>3.0</v>
      </c>
      <c r="H4" s="31">
        <v>3.0</v>
      </c>
      <c r="I4" s="17"/>
      <c r="J4" s="17"/>
      <c r="K4" s="17"/>
      <c r="L4" s="17"/>
    </row>
    <row r="5">
      <c r="A5" s="18"/>
      <c r="B5" s="32" t="s">
        <v>11</v>
      </c>
      <c r="C5" s="33">
        <v>10000.0</v>
      </c>
      <c r="D5" s="34">
        <v>5667.0</v>
      </c>
      <c r="E5" s="35"/>
      <c r="F5" s="35"/>
      <c r="G5" s="36"/>
      <c r="H5" s="36"/>
      <c r="I5" s="17"/>
      <c r="J5" s="17"/>
      <c r="K5" s="17"/>
      <c r="L5" s="17"/>
    </row>
    <row r="6">
      <c r="A6" s="18"/>
      <c r="B6" s="37" t="s">
        <v>12</v>
      </c>
      <c r="C6" s="38">
        <v>8000.0</v>
      </c>
      <c r="D6" s="39">
        <v>6000.0</v>
      </c>
      <c r="E6" s="40"/>
      <c r="F6" s="40"/>
      <c r="G6" s="41"/>
      <c r="H6" s="41"/>
      <c r="I6" s="17"/>
      <c r="J6" s="17"/>
      <c r="K6" s="17"/>
      <c r="L6" s="17"/>
    </row>
    <row r="7">
      <c r="A7" s="18"/>
      <c r="B7" s="37" t="s">
        <v>13</v>
      </c>
      <c r="C7" s="42">
        <v>15000.0</v>
      </c>
      <c r="D7" s="39">
        <v>18000.0</v>
      </c>
      <c r="E7" s="40"/>
      <c r="F7" s="43">
        <v>30000.0</v>
      </c>
      <c r="G7" s="44">
        <v>30000.0</v>
      </c>
      <c r="H7" s="44">
        <v>30000.0</v>
      </c>
      <c r="I7" s="45" t="s">
        <v>14</v>
      </c>
      <c r="J7" s="17"/>
      <c r="K7" s="17"/>
      <c r="L7" s="17"/>
    </row>
    <row r="8">
      <c r="A8" s="46"/>
      <c r="B8" s="47" t="s">
        <v>15</v>
      </c>
      <c r="C8" s="48">
        <f t="shared" ref="C8:H8" si="3">C5+C6+C7+C2</f>
        <v>243900</v>
      </c>
      <c r="D8" s="49">
        <f t="shared" si="3"/>
        <v>179667</v>
      </c>
      <c r="E8" s="50">
        <f t="shared" si="3"/>
        <v>300000</v>
      </c>
      <c r="F8" s="50">
        <f t="shared" si="3"/>
        <v>87000</v>
      </c>
      <c r="G8" s="51">
        <f t="shared" si="3"/>
        <v>120000</v>
      </c>
      <c r="H8" s="51">
        <f t="shared" si="3"/>
        <v>120000</v>
      </c>
      <c r="I8" s="17"/>
      <c r="J8" s="17"/>
      <c r="K8" s="17"/>
      <c r="L8" s="17"/>
    </row>
    <row r="9">
      <c r="A9" s="10" t="s">
        <v>16</v>
      </c>
      <c r="B9" s="11" t="s">
        <v>17</v>
      </c>
      <c r="C9" s="52">
        <f>15/210.9</f>
        <v>0.07112375533</v>
      </c>
      <c r="D9" s="53">
        <v>0.0</v>
      </c>
      <c r="E9" s="54">
        <v>0.07</v>
      </c>
      <c r="F9" s="55">
        <v>0.0</v>
      </c>
      <c r="G9" s="56">
        <v>20000.0</v>
      </c>
      <c r="H9" s="57">
        <v>0.0</v>
      </c>
      <c r="I9" s="17"/>
      <c r="J9" s="17"/>
      <c r="K9" s="17"/>
      <c r="L9" s="17"/>
    </row>
    <row r="10">
      <c r="A10" s="18"/>
      <c r="B10" s="58"/>
      <c r="C10" s="59">
        <f t="shared" ref="C10:D10" si="4">C2*C9</f>
        <v>15000</v>
      </c>
      <c r="D10" s="60">
        <f t="shared" si="4"/>
        <v>0</v>
      </c>
      <c r="E10" s="61">
        <f t="shared" ref="E10:F10" si="5">E9*E2</f>
        <v>21000</v>
      </c>
      <c r="F10" s="61">
        <f t="shared" si="5"/>
        <v>0</v>
      </c>
      <c r="G10" s="62">
        <f>G9</f>
        <v>20000</v>
      </c>
      <c r="H10" s="63">
        <f>H9*H2</f>
        <v>0</v>
      </c>
      <c r="I10" s="17"/>
      <c r="J10" s="17"/>
      <c r="K10" s="17"/>
      <c r="L10" s="17"/>
    </row>
    <row r="11">
      <c r="A11" s="18"/>
      <c r="B11" s="11" t="s">
        <v>18</v>
      </c>
      <c r="C11" s="52">
        <f>15/210.9</f>
        <v>0.07112375533</v>
      </c>
      <c r="D11" s="53">
        <v>0.0</v>
      </c>
      <c r="E11" s="54">
        <v>0.06</v>
      </c>
      <c r="F11" s="55">
        <v>0.0</v>
      </c>
      <c r="G11" s="57">
        <v>0.0</v>
      </c>
      <c r="H11" s="57">
        <v>0.0</v>
      </c>
      <c r="I11" s="17"/>
      <c r="J11" s="17"/>
      <c r="K11" s="17"/>
      <c r="L11" s="17"/>
    </row>
    <row r="12">
      <c r="A12" s="18"/>
      <c r="B12" s="58"/>
      <c r="C12" s="59">
        <f t="shared" ref="C12:H12" si="6">C2*C11</f>
        <v>15000</v>
      </c>
      <c r="D12" s="60">
        <f t="shared" si="6"/>
        <v>0</v>
      </c>
      <c r="E12" s="61">
        <f t="shared" si="6"/>
        <v>18000</v>
      </c>
      <c r="F12" s="61">
        <f t="shared" si="6"/>
        <v>0</v>
      </c>
      <c r="G12" s="64">
        <f t="shared" si="6"/>
        <v>0</v>
      </c>
      <c r="H12" s="64">
        <f t="shared" si="6"/>
        <v>0</v>
      </c>
      <c r="I12" s="17"/>
      <c r="J12" s="17"/>
      <c r="K12" s="17"/>
      <c r="L12" s="17"/>
    </row>
    <row r="13">
      <c r="A13" s="18"/>
      <c r="B13" s="65" t="s">
        <v>19</v>
      </c>
      <c r="C13" s="66">
        <v>0.05</v>
      </c>
      <c r="D13" s="67">
        <v>0.05</v>
      </c>
      <c r="E13" s="68">
        <v>0.05</v>
      </c>
      <c r="F13" s="69">
        <v>0.0</v>
      </c>
      <c r="G13" s="56">
        <v>6000.0</v>
      </c>
      <c r="H13" s="57">
        <v>0.0</v>
      </c>
      <c r="I13" s="17"/>
      <c r="J13" s="17"/>
      <c r="K13" s="17"/>
      <c r="L13" s="17"/>
    </row>
    <row r="14">
      <c r="A14" s="18"/>
      <c r="B14" s="58"/>
      <c r="C14" s="70">
        <f t="shared" ref="C14:F14" si="7">C13*C2</f>
        <v>10545</v>
      </c>
      <c r="D14" s="71">
        <f t="shared" si="7"/>
        <v>7500</v>
      </c>
      <c r="E14" s="72">
        <f t="shared" si="7"/>
        <v>15000</v>
      </c>
      <c r="F14" s="72">
        <f t="shared" si="7"/>
        <v>0</v>
      </c>
      <c r="G14" s="73">
        <f>G13</f>
        <v>6000</v>
      </c>
      <c r="H14" s="73">
        <f>H13*H2</f>
        <v>0</v>
      </c>
      <c r="I14" s="17"/>
      <c r="J14" s="17"/>
      <c r="K14" s="17"/>
      <c r="L14" s="17"/>
    </row>
    <row r="15">
      <c r="A15" s="18"/>
      <c r="B15" s="65" t="s">
        <v>20</v>
      </c>
      <c r="C15" s="66">
        <v>0.05</v>
      </c>
      <c r="D15" s="67">
        <v>0.05</v>
      </c>
      <c r="E15" s="68">
        <v>0.05</v>
      </c>
      <c r="F15" s="69">
        <v>10000.0</v>
      </c>
      <c r="G15" s="74">
        <v>10000.0</v>
      </c>
      <c r="H15" s="74">
        <v>10000.0</v>
      </c>
      <c r="I15" s="17"/>
      <c r="J15" s="17"/>
      <c r="K15" s="17"/>
      <c r="L15" s="17"/>
    </row>
    <row r="16">
      <c r="A16" s="18"/>
      <c r="B16" s="75"/>
      <c r="C16" s="70">
        <f t="shared" ref="C16:H16" si="8">C15</f>
        <v>0.05</v>
      </c>
      <c r="D16" s="76">
        <f t="shared" si="8"/>
        <v>0.05</v>
      </c>
      <c r="E16" s="77">
        <f t="shared" si="8"/>
        <v>0.05</v>
      </c>
      <c r="F16" s="78">
        <f t="shared" si="8"/>
        <v>10000</v>
      </c>
      <c r="G16" s="77">
        <f t="shared" si="8"/>
        <v>10000</v>
      </c>
      <c r="H16" s="77">
        <f t="shared" si="8"/>
        <v>10000</v>
      </c>
      <c r="I16" s="17"/>
      <c r="J16" s="17"/>
      <c r="K16" s="17"/>
      <c r="L16" s="17"/>
    </row>
    <row r="17">
      <c r="A17" s="18"/>
      <c r="B17" s="65" t="s">
        <v>21</v>
      </c>
      <c r="C17" s="79">
        <f t="shared" ref="C17:H17" si="9">SUM(C18:C22)</f>
        <v>15500</v>
      </c>
      <c r="D17" s="80">
        <f t="shared" si="9"/>
        <v>7500</v>
      </c>
      <c r="E17" s="81">
        <f t="shared" si="9"/>
        <v>21400</v>
      </c>
      <c r="F17" s="81">
        <f t="shared" si="9"/>
        <v>6000</v>
      </c>
      <c r="G17" s="82">
        <f t="shared" si="9"/>
        <v>6000</v>
      </c>
      <c r="H17" s="82">
        <f t="shared" si="9"/>
        <v>6000</v>
      </c>
      <c r="I17" s="17"/>
      <c r="J17" s="17"/>
      <c r="K17" s="17"/>
      <c r="L17" s="17"/>
    </row>
    <row r="18">
      <c r="A18" s="18"/>
      <c r="B18" s="83" t="s">
        <v>22</v>
      </c>
      <c r="C18" s="20">
        <v>6000.0</v>
      </c>
      <c r="D18" s="21">
        <v>2000.0</v>
      </c>
      <c r="E18" s="84">
        <v>8000.0</v>
      </c>
      <c r="F18" s="85">
        <v>3000.0</v>
      </c>
      <c r="G18" s="86">
        <v>3000.0</v>
      </c>
      <c r="H18" s="86">
        <v>3000.0</v>
      </c>
      <c r="I18" s="45" t="s">
        <v>23</v>
      </c>
    </row>
    <row r="19">
      <c r="A19" s="18"/>
      <c r="B19" s="83" t="s">
        <v>24</v>
      </c>
      <c r="C19" s="20">
        <v>4500.0</v>
      </c>
      <c r="D19" s="21">
        <v>5000.0</v>
      </c>
      <c r="E19" s="84">
        <v>8000.0</v>
      </c>
      <c r="F19" s="85">
        <v>1500.0</v>
      </c>
      <c r="G19" s="86">
        <v>1500.0</v>
      </c>
      <c r="H19" s="86">
        <v>1500.0</v>
      </c>
      <c r="I19" s="45" t="s">
        <v>25</v>
      </c>
      <c r="L19" s="45">
        <v>30000.0</v>
      </c>
    </row>
    <row r="20">
      <c r="A20" s="18"/>
      <c r="B20" s="83" t="s">
        <v>26</v>
      </c>
      <c r="C20" s="20">
        <v>900.0</v>
      </c>
      <c r="D20" s="21">
        <v>0.0</v>
      </c>
      <c r="E20" s="84">
        <v>900.0</v>
      </c>
      <c r="F20" s="87">
        <v>0.0</v>
      </c>
      <c r="G20" s="57">
        <v>0.0</v>
      </c>
      <c r="H20" s="57">
        <v>0.0</v>
      </c>
      <c r="I20" s="45" t="s">
        <v>27</v>
      </c>
      <c r="L20" s="45">
        <v>18000.0</v>
      </c>
    </row>
    <row r="21">
      <c r="A21" s="18"/>
      <c r="B21" s="83" t="s">
        <v>28</v>
      </c>
      <c r="C21" s="20">
        <v>3600.0</v>
      </c>
      <c r="D21" s="21">
        <v>0.0</v>
      </c>
      <c r="E21" s="84">
        <v>4000.0</v>
      </c>
      <c r="F21" s="85">
        <v>1500.0</v>
      </c>
      <c r="G21" s="86">
        <v>1500.0</v>
      </c>
      <c r="H21" s="86">
        <v>1500.0</v>
      </c>
      <c r="I21" s="45" t="s">
        <v>29</v>
      </c>
      <c r="L21" s="45" t="s">
        <v>30</v>
      </c>
    </row>
    <row r="22">
      <c r="A22" s="18"/>
      <c r="B22" s="88" t="s">
        <v>31</v>
      </c>
      <c r="C22" s="89">
        <v>500.0</v>
      </c>
      <c r="D22" s="90">
        <v>500.0</v>
      </c>
      <c r="E22" s="91">
        <v>500.0</v>
      </c>
      <c r="F22" s="92">
        <v>0.0</v>
      </c>
      <c r="G22" s="93">
        <v>0.0</v>
      </c>
      <c r="H22" s="93">
        <v>0.0</v>
      </c>
      <c r="I22" s="17"/>
      <c r="J22" s="17"/>
      <c r="K22" s="17"/>
      <c r="L22" s="17"/>
    </row>
    <row r="23">
      <c r="A23" s="18"/>
      <c r="B23" s="65" t="s">
        <v>32</v>
      </c>
      <c r="C23" s="79">
        <f t="shared" ref="C23:H23" si="10">C24+C25+C26</f>
        <v>28000</v>
      </c>
      <c r="D23" s="80">
        <f t="shared" si="10"/>
        <v>19500</v>
      </c>
      <c r="E23" s="81">
        <f t="shared" si="10"/>
        <v>37000</v>
      </c>
      <c r="F23" s="81">
        <f t="shared" si="10"/>
        <v>26000</v>
      </c>
      <c r="G23" s="82">
        <f t="shared" si="10"/>
        <v>20000</v>
      </c>
      <c r="H23" s="82">
        <f t="shared" si="10"/>
        <v>20000</v>
      </c>
      <c r="I23" s="17"/>
      <c r="J23" s="17"/>
      <c r="K23" s="17"/>
      <c r="L23" s="17"/>
    </row>
    <row r="24">
      <c r="A24" s="18"/>
      <c r="B24" s="83" t="s">
        <v>11</v>
      </c>
      <c r="C24" s="20">
        <v>15000.0</v>
      </c>
      <c r="D24" s="21">
        <v>8500.0</v>
      </c>
      <c r="E24" s="84">
        <v>24000.0</v>
      </c>
      <c r="F24" s="85">
        <v>20000.0</v>
      </c>
      <c r="G24" s="86">
        <v>16000.0</v>
      </c>
      <c r="H24" s="86">
        <v>16000.0</v>
      </c>
      <c r="I24" s="17"/>
      <c r="J24" s="45" t="s">
        <v>33</v>
      </c>
      <c r="K24" s="17"/>
      <c r="L24" s="17"/>
    </row>
    <row r="25">
      <c r="A25" s="18"/>
      <c r="B25" s="83" t="s">
        <v>12</v>
      </c>
      <c r="C25" s="20">
        <v>12000.0</v>
      </c>
      <c r="D25" s="21">
        <v>10000.0</v>
      </c>
      <c r="E25" s="84">
        <v>12000.0</v>
      </c>
      <c r="F25" s="85">
        <v>5000.0</v>
      </c>
      <c r="G25" s="25">
        <v>3000.0</v>
      </c>
      <c r="H25" s="25">
        <v>3000.0</v>
      </c>
      <c r="I25" s="17"/>
      <c r="J25" s="17"/>
      <c r="K25" s="17"/>
      <c r="L25" s="17"/>
    </row>
    <row r="26">
      <c r="A26" s="18"/>
      <c r="B26" s="88" t="s">
        <v>34</v>
      </c>
      <c r="C26" s="94">
        <v>1000.0</v>
      </c>
      <c r="D26" s="95">
        <v>1000.0</v>
      </c>
      <c r="E26" s="96">
        <v>1000.0</v>
      </c>
      <c r="F26" s="97">
        <v>1000.0</v>
      </c>
      <c r="G26" s="98">
        <v>1000.0</v>
      </c>
      <c r="H26" s="98">
        <v>1000.0</v>
      </c>
      <c r="I26" s="17"/>
      <c r="J26" s="17"/>
      <c r="K26" s="17"/>
      <c r="L26" s="17"/>
    </row>
    <row r="27">
      <c r="A27" s="18"/>
      <c r="B27" s="65" t="s">
        <v>35</v>
      </c>
      <c r="C27" s="99">
        <f t="shared" ref="C27:H27" si="11">SUM(C28:C29)</f>
        <v>25000</v>
      </c>
      <c r="D27" s="100">
        <f t="shared" si="11"/>
        <v>15000</v>
      </c>
      <c r="E27" s="101">
        <f t="shared" si="11"/>
        <v>25000</v>
      </c>
      <c r="F27" s="101">
        <f t="shared" si="11"/>
        <v>16000</v>
      </c>
      <c r="G27" s="102">
        <f t="shared" si="11"/>
        <v>20999.995</v>
      </c>
      <c r="H27" s="102">
        <f t="shared" si="11"/>
        <v>20999.995</v>
      </c>
      <c r="I27" s="17"/>
      <c r="J27" s="17"/>
      <c r="K27" s="17"/>
      <c r="L27" s="17"/>
    </row>
    <row r="28">
      <c r="A28" s="18"/>
      <c r="B28" s="83" t="s">
        <v>36</v>
      </c>
      <c r="C28" s="20">
        <v>16000.0</v>
      </c>
      <c r="D28" s="21">
        <v>12000.0</v>
      </c>
      <c r="E28" s="84">
        <v>15000.0</v>
      </c>
      <c r="F28" s="85">
        <v>15000.0</v>
      </c>
      <c r="G28" s="56">
        <f>F28*1.333333</f>
        <v>19999.995</v>
      </c>
      <c r="H28" s="25">
        <f>F28*1.333333</f>
        <v>19999.995</v>
      </c>
      <c r="I28" s="17"/>
      <c r="J28" s="17"/>
      <c r="K28" s="17"/>
      <c r="L28" s="17"/>
    </row>
    <row r="29">
      <c r="A29" s="18"/>
      <c r="B29" s="88" t="s">
        <v>37</v>
      </c>
      <c r="C29" s="89">
        <v>9000.0</v>
      </c>
      <c r="D29" s="90">
        <v>3000.0</v>
      </c>
      <c r="E29" s="91">
        <v>10000.0</v>
      </c>
      <c r="F29" s="103">
        <v>1000.0</v>
      </c>
      <c r="G29" s="104">
        <v>1000.0</v>
      </c>
      <c r="H29" s="104">
        <v>1000.0</v>
      </c>
      <c r="I29" s="17"/>
      <c r="J29" s="17"/>
      <c r="K29" s="17"/>
      <c r="L29" s="17"/>
    </row>
    <row r="30">
      <c r="A30" s="18"/>
      <c r="B30" s="65" t="s">
        <v>38</v>
      </c>
      <c r="C30" s="99">
        <f t="shared" ref="C30:H30" si="12">SUM(C31:C36)</f>
        <v>45700</v>
      </c>
      <c r="D30" s="100">
        <f t="shared" si="12"/>
        <v>32100</v>
      </c>
      <c r="E30" s="101">
        <f t="shared" si="12"/>
        <v>56000</v>
      </c>
      <c r="F30" s="101">
        <f t="shared" si="12"/>
        <v>0</v>
      </c>
      <c r="G30" s="102">
        <f t="shared" si="12"/>
        <v>0</v>
      </c>
      <c r="H30" s="102">
        <f t="shared" si="12"/>
        <v>45300</v>
      </c>
      <c r="I30" s="17"/>
      <c r="J30" s="17"/>
      <c r="K30" s="17"/>
      <c r="L30" s="17"/>
    </row>
    <row r="31">
      <c r="A31" s="18"/>
      <c r="B31" s="83" t="s">
        <v>39</v>
      </c>
      <c r="C31" s="20">
        <v>18700.0</v>
      </c>
      <c r="D31" s="21">
        <v>15500.0</v>
      </c>
      <c r="E31" s="84">
        <v>25000.0</v>
      </c>
      <c r="F31" s="87">
        <v>0.0</v>
      </c>
      <c r="G31" s="57">
        <v>0.0</v>
      </c>
      <c r="H31" s="56">
        <v>21500.0</v>
      </c>
      <c r="I31" s="17"/>
      <c r="J31" s="17"/>
      <c r="K31" s="17"/>
      <c r="L31" s="17"/>
    </row>
    <row r="32">
      <c r="A32" s="18"/>
      <c r="B32" s="83" t="s">
        <v>40</v>
      </c>
      <c r="C32" s="20">
        <v>3000.0</v>
      </c>
      <c r="D32" s="21">
        <v>3300.0</v>
      </c>
      <c r="E32" s="84">
        <v>5000.0</v>
      </c>
      <c r="F32" s="87">
        <v>0.0</v>
      </c>
      <c r="G32" s="57">
        <v>0.0</v>
      </c>
      <c r="H32" s="56">
        <v>3800.0</v>
      </c>
      <c r="I32" s="17"/>
      <c r="J32" s="17"/>
      <c r="K32" s="17"/>
      <c r="L32" s="17"/>
    </row>
    <row r="33">
      <c r="A33" s="18"/>
      <c r="B33" s="83" t="s">
        <v>41</v>
      </c>
      <c r="C33" s="20">
        <v>2000.0</v>
      </c>
      <c r="D33" s="21">
        <v>1000.0</v>
      </c>
      <c r="E33" s="84">
        <v>2000.0</v>
      </c>
      <c r="F33" s="87">
        <v>0.0</v>
      </c>
      <c r="G33" s="57">
        <v>0.0</v>
      </c>
      <c r="H33" s="86">
        <v>0.0</v>
      </c>
      <c r="I33" s="17"/>
      <c r="J33" s="17"/>
      <c r="K33" s="17"/>
      <c r="L33" s="17"/>
    </row>
    <row r="34">
      <c r="A34" s="18"/>
      <c r="B34" s="83" t="s">
        <v>42</v>
      </c>
      <c r="C34" s="20">
        <v>2000.0</v>
      </c>
      <c r="D34" s="21">
        <v>300.0</v>
      </c>
      <c r="E34" s="84">
        <v>3000.0</v>
      </c>
      <c r="F34" s="87">
        <v>0.0</v>
      </c>
      <c r="G34" s="57">
        <v>0.0</v>
      </c>
      <c r="H34" s="86">
        <v>0.0</v>
      </c>
      <c r="I34" s="17"/>
      <c r="J34" s="17"/>
      <c r="K34" s="17"/>
      <c r="L34" s="17"/>
    </row>
    <row r="35">
      <c r="A35" s="18"/>
      <c r="B35" s="83" t="s">
        <v>43</v>
      </c>
      <c r="C35" s="20">
        <v>2000.0</v>
      </c>
      <c r="D35" s="21">
        <v>2000.0</v>
      </c>
      <c r="E35" s="84">
        <v>3000.0</v>
      </c>
      <c r="F35" s="87">
        <v>0.0</v>
      </c>
      <c r="G35" s="57">
        <v>0.0</v>
      </c>
      <c r="H35" s="86">
        <v>0.0</v>
      </c>
      <c r="I35" s="17"/>
      <c r="J35" s="17"/>
      <c r="K35" s="17"/>
      <c r="L35" s="17"/>
    </row>
    <row r="36">
      <c r="A36" s="18"/>
      <c r="B36" s="83" t="s">
        <v>44</v>
      </c>
      <c r="C36" s="20">
        <v>18000.0</v>
      </c>
      <c r="D36" s="21">
        <v>10000.0</v>
      </c>
      <c r="E36" s="84">
        <v>18000.0</v>
      </c>
      <c r="F36" s="87">
        <v>0.0</v>
      </c>
      <c r="G36" s="93">
        <v>0.0</v>
      </c>
      <c r="H36" s="105">
        <v>20000.0</v>
      </c>
      <c r="I36" s="17"/>
      <c r="J36" s="17"/>
      <c r="K36" s="17"/>
      <c r="L36" s="17"/>
    </row>
    <row r="37">
      <c r="A37" s="18"/>
      <c r="B37" s="65" t="s">
        <v>45</v>
      </c>
      <c r="C37" s="79">
        <f t="shared" ref="C37:H37" si="13">SUM(C38:C40)</f>
        <v>7600</v>
      </c>
      <c r="D37" s="80">
        <f t="shared" si="13"/>
        <v>11100</v>
      </c>
      <c r="E37" s="81">
        <f t="shared" si="13"/>
        <v>9400</v>
      </c>
      <c r="F37" s="81">
        <f t="shared" si="13"/>
        <v>3400</v>
      </c>
      <c r="G37" s="82">
        <f t="shared" si="13"/>
        <v>3400</v>
      </c>
      <c r="H37" s="82">
        <f t="shared" si="13"/>
        <v>3400</v>
      </c>
      <c r="I37" s="17"/>
      <c r="J37" s="17"/>
      <c r="K37" s="17"/>
      <c r="L37" s="17"/>
    </row>
    <row r="38">
      <c r="A38" s="18"/>
      <c r="B38" s="83" t="s">
        <v>46</v>
      </c>
      <c r="C38" s="20">
        <v>6500.0</v>
      </c>
      <c r="D38" s="21">
        <v>10000.0</v>
      </c>
      <c r="E38" s="84">
        <v>8000.0</v>
      </c>
      <c r="F38" s="85">
        <v>2000.0</v>
      </c>
      <c r="G38" s="86">
        <v>2000.0</v>
      </c>
      <c r="H38" s="86">
        <v>2000.0</v>
      </c>
      <c r="I38" s="17"/>
      <c r="J38" s="17"/>
      <c r="K38" s="17"/>
      <c r="L38" s="17"/>
    </row>
    <row r="39">
      <c r="A39" s="18"/>
      <c r="B39" s="83" t="s">
        <v>47</v>
      </c>
      <c r="C39" s="20">
        <v>600.0</v>
      </c>
      <c r="D39" s="21">
        <v>600.0</v>
      </c>
      <c r="E39" s="84">
        <v>800.0</v>
      </c>
      <c r="F39" s="85">
        <v>800.0</v>
      </c>
      <c r="G39" s="86">
        <v>800.0</v>
      </c>
      <c r="H39" s="86">
        <v>800.0</v>
      </c>
      <c r="I39" s="17"/>
      <c r="J39" s="17"/>
      <c r="K39" s="17"/>
      <c r="L39" s="17"/>
    </row>
    <row r="40">
      <c r="A40" s="18"/>
      <c r="B40" s="88" t="s">
        <v>48</v>
      </c>
      <c r="C40" s="89">
        <v>500.0</v>
      </c>
      <c r="D40" s="90">
        <v>500.0</v>
      </c>
      <c r="E40" s="91">
        <v>600.0</v>
      </c>
      <c r="F40" s="103">
        <v>600.0</v>
      </c>
      <c r="G40" s="104">
        <v>600.0</v>
      </c>
      <c r="H40" s="104">
        <v>600.0</v>
      </c>
      <c r="I40" s="17"/>
      <c r="J40" s="17"/>
      <c r="K40" s="17"/>
      <c r="L40" s="17"/>
    </row>
    <row r="41">
      <c r="A41" s="18"/>
      <c r="B41" s="65" t="s">
        <v>49</v>
      </c>
      <c r="C41" s="79">
        <f t="shared" ref="C41:H41" si="14">SUM(C42:C46)</f>
        <v>13000</v>
      </c>
      <c r="D41" s="80">
        <f t="shared" si="14"/>
        <v>11200</v>
      </c>
      <c r="E41" s="81">
        <f t="shared" si="14"/>
        <v>13000</v>
      </c>
      <c r="F41" s="81">
        <f t="shared" si="14"/>
        <v>2000</v>
      </c>
      <c r="G41" s="82">
        <f t="shared" si="14"/>
        <v>2000</v>
      </c>
      <c r="H41" s="82">
        <f t="shared" si="14"/>
        <v>2000</v>
      </c>
      <c r="I41" s="17"/>
      <c r="J41" s="17"/>
      <c r="K41" s="17"/>
      <c r="L41" s="17"/>
    </row>
    <row r="42">
      <c r="A42" s="18"/>
      <c r="B42" s="83" t="s">
        <v>50</v>
      </c>
      <c r="C42" s="20">
        <v>9000.0</v>
      </c>
      <c r="D42" s="21">
        <v>8000.0</v>
      </c>
      <c r="E42" s="84">
        <v>8000.0</v>
      </c>
      <c r="F42" s="85">
        <v>1000.0</v>
      </c>
      <c r="G42" s="86">
        <v>1000.0</v>
      </c>
      <c r="H42" s="86">
        <v>1000.0</v>
      </c>
      <c r="I42" s="17"/>
      <c r="J42" s="17"/>
      <c r="K42" s="17"/>
      <c r="L42" s="17"/>
    </row>
    <row r="43">
      <c r="A43" s="18"/>
      <c r="B43" s="83" t="s">
        <v>51</v>
      </c>
      <c r="C43" s="20">
        <v>500.0</v>
      </c>
      <c r="D43" s="21">
        <v>500.0</v>
      </c>
      <c r="E43" s="84">
        <v>800.0</v>
      </c>
      <c r="F43" s="87">
        <v>0.0</v>
      </c>
      <c r="G43" s="57">
        <v>0.0</v>
      </c>
      <c r="H43" s="57">
        <v>0.0</v>
      </c>
      <c r="I43" s="17"/>
      <c r="J43" s="17"/>
      <c r="K43" s="17"/>
      <c r="L43" s="17"/>
    </row>
    <row r="44">
      <c r="A44" s="18"/>
      <c r="B44" s="83" t="s">
        <v>52</v>
      </c>
      <c r="C44" s="20">
        <v>2000.0</v>
      </c>
      <c r="D44" s="21">
        <v>1500.0</v>
      </c>
      <c r="E44" s="84">
        <v>2000.0</v>
      </c>
      <c r="F44" s="87">
        <v>0.0</v>
      </c>
      <c r="G44" s="57">
        <v>0.0</v>
      </c>
      <c r="H44" s="57">
        <v>0.0</v>
      </c>
      <c r="I44" s="17"/>
      <c r="J44" s="17"/>
      <c r="K44" s="17"/>
      <c r="L44" s="17"/>
    </row>
    <row r="45">
      <c r="A45" s="18"/>
      <c r="B45" s="83" t="s">
        <v>53</v>
      </c>
      <c r="C45" s="20">
        <v>500.0</v>
      </c>
      <c r="D45" s="21">
        <v>200.0</v>
      </c>
      <c r="E45" s="84">
        <v>200.0</v>
      </c>
      <c r="F45" s="85">
        <v>500.0</v>
      </c>
      <c r="G45" s="86">
        <v>500.0</v>
      </c>
      <c r="H45" s="86">
        <v>500.0</v>
      </c>
      <c r="I45" s="17"/>
      <c r="J45" s="17"/>
      <c r="K45" s="17"/>
      <c r="L45" s="17"/>
    </row>
    <row r="46">
      <c r="A46" s="18"/>
      <c r="B46" s="88" t="s">
        <v>54</v>
      </c>
      <c r="C46" s="89">
        <v>1000.0</v>
      </c>
      <c r="D46" s="90">
        <v>1000.0</v>
      </c>
      <c r="E46" s="91">
        <v>2000.0</v>
      </c>
      <c r="F46" s="103">
        <v>500.0</v>
      </c>
      <c r="G46" s="104">
        <v>500.0</v>
      </c>
      <c r="H46" s="104">
        <v>500.0</v>
      </c>
      <c r="I46" s="17"/>
      <c r="J46" s="17"/>
      <c r="K46" s="17"/>
      <c r="L46" s="17"/>
    </row>
    <row r="47">
      <c r="A47" s="18"/>
      <c r="B47" s="106" t="s">
        <v>55</v>
      </c>
      <c r="C47" s="107">
        <v>56700.0</v>
      </c>
      <c r="D47" s="108">
        <v>66000.0</v>
      </c>
      <c r="E47" s="109">
        <v>64800.0</v>
      </c>
      <c r="F47" s="109">
        <v>12000.0</v>
      </c>
      <c r="G47" s="73">
        <v>12000.0</v>
      </c>
      <c r="H47" s="73">
        <v>12000.0</v>
      </c>
      <c r="I47" s="17"/>
      <c r="J47" s="17"/>
      <c r="K47" s="17"/>
      <c r="L47" s="17"/>
    </row>
    <row r="48">
      <c r="A48" s="18"/>
      <c r="B48" s="65" t="s">
        <v>56</v>
      </c>
      <c r="C48" s="110">
        <f t="shared" ref="C48:E48" si="15">SUM(C49:C51)</f>
        <v>5000</v>
      </c>
      <c r="D48" s="111">
        <f t="shared" si="15"/>
        <v>4000</v>
      </c>
      <c r="E48" s="112">
        <f t="shared" si="15"/>
        <v>0</v>
      </c>
      <c r="F48" s="112">
        <v>0.0</v>
      </c>
      <c r="G48" s="82">
        <v>0.0</v>
      </c>
      <c r="H48" s="82">
        <v>0.0</v>
      </c>
      <c r="I48" s="17"/>
      <c r="J48" s="17"/>
      <c r="K48" s="17"/>
      <c r="L48" s="17"/>
    </row>
    <row r="49">
      <c r="A49" s="18"/>
      <c r="B49" s="83" t="s">
        <v>57</v>
      </c>
      <c r="C49" s="20">
        <v>1000.0</v>
      </c>
      <c r="D49" s="21">
        <v>1000.0</v>
      </c>
      <c r="E49" s="113"/>
      <c r="F49" s="113"/>
      <c r="G49" s="114"/>
      <c r="H49" s="114"/>
      <c r="I49" s="17"/>
      <c r="J49" s="17"/>
      <c r="K49" s="17"/>
      <c r="L49" s="17"/>
    </row>
    <row r="50">
      <c r="A50" s="18"/>
      <c r="B50" s="83" t="s">
        <v>58</v>
      </c>
      <c r="C50" s="20">
        <v>1000.0</v>
      </c>
      <c r="D50" s="21">
        <v>1000.0</v>
      </c>
      <c r="E50" s="113"/>
      <c r="F50" s="113"/>
      <c r="G50" s="114"/>
      <c r="H50" s="114"/>
      <c r="I50" s="17"/>
      <c r="J50" s="17"/>
      <c r="K50" s="17"/>
      <c r="L50" s="17"/>
    </row>
    <row r="51">
      <c r="A51" s="18"/>
      <c r="B51" s="88" t="s">
        <v>59</v>
      </c>
      <c r="C51" s="89">
        <v>3000.0</v>
      </c>
      <c r="D51" s="90">
        <v>2000.0</v>
      </c>
      <c r="E51" s="115"/>
      <c r="F51" s="115"/>
      <c r="G51" s="116"/>
      <c r="H51" s="116"/>
      <c r="I51" s="17"/>
      <c r="J51" s="17"/>
      <c r="K51" s="17"/>
      <c r="L51" s="17"/>
    </row>
    <row r="52">
      <c r="A52" s="18"/>
      <c r="B52" s="65" t="s">
        <v>48</v>
      </c>
      <c r="C52" s="79">
        <f t="shared" ref="C52:H52" si="16">SUM(C53:C54)</f>
        <v>5000</v>
      </c>
      <c r="D52" s="80">
        <f t="shared" si="16"/>
        <v>5000</v>
      </c>
      <c r="E52" s="81">
        <f t="shared" si="16"/>
        <v>2000</v>
      </c>
      <c r="F52" s="81">
        <f t="shared" si="16"/>
        <v>1000</v>
      </c>
      <c r="G52" s="82">
        <f t="shared" si="16"/>
        <v>1000</v>
      </c>
      <c r="H52" s="82">
        <f t="shared" si="16"/>
        <v>1000</v>
      </c>
      <c r="I52" s="17"/>
      <c r="J52" s="17"/>
      <c r="K52" s="17"/>
      <c r="L52" s="17"/>
    </row>
    <row r="53">
      <c r="A53" s="18"/>
      <c r="B53" s="83" t="s">
        <v>60</v>
      </c>
      <c r="C53" s="20">
        <v>5000.0</v>
      </c>
      <c r="D53" s="21">
        <v>5000.0</v>
      </c>
      <c r="E53" s="84">
        <v>2000.0</v>
      </c>
      <c r="F53" s="85">
        <v>1000.0</v>
      </c>
      <c r="G53" s="86">
        <v>1000.0</v>
      </c>
      <c r="H53" s="86">
        <v>1000.0</v>
      </c>
      <c r="I53" s="17"/>
      <c r="J53" s="17"/>
      <c r="K53" s="17"/>
      <c r="L53" s="17"/>
    </row>
    <row r="54">
      <c r="A54" s="18"/>
      <c r="B54" s="88" t="s">
        <v>61</v>
      </c>
      <c r="C54" s="89"/>
      <c r="D54" s="90"/>
      <c r="E54" s="91"/>
      <c r="F54" s="103"/>
      <c r="G54" s="104"/>
      <c r="H54" s="104"/>
      <c r="I54" s="17"/>
      <c r="J54" s="17"/>
      <c r="K54" s="17"/>
      <c r="L54" s="17"/>
    </row>
    <row r="55">
      <c r="A55" s="46"/>
      <c r="B55" s="47" t="s">
        <v>15</v>
      </c>
      <c r="C55" s="48">
        <f t="shared" ref="C55:D55" si="17">C52+C47+C48+C41+C37+C30+C27+C23+C17+C14+C12+C10</f>
        <v>242045</v>
      </c>
      <c r="D55" s="49">
        <f t="shared" si="17"/>
        <v>178900</v>
      </c>
      <c r="E55" s="51">
        <f t="shared" ref="E55:H55" si="18">E52+E47+E48+E41+E37+E30+E27+E23+E17+E14+E12+E10+E16</f>
        <v>282600.05</v>
      </c>
      <c r="F55" s="51">
        <f t="shared" si="18"/>
        <v>76400</v>
      </c>
      <c r="G55" s="51">
        <f t="shared" si="18"/>
        <v>101399.995</v>
      </c>
      <c r="H55" s="51">
        <f t="shared" si="18"/>
        <v>120699.995</v>
      </c>
      <c r="I55" s="17"/>
      <c r="J55" s="17"/>
      <c r="K55" s="17"/>
      <c r="L55" s="17"/>
    </row>
    <row r="56">
      <c r="A56" s="117"/>
      <c r="B56" s="118" t="s">
        <v>62</v>
      </c>
      <c r="C56" s="119">
        <f t="shared" ref="C56:H56" si="19">C8-C55</f>
        <v>1855</v>
      </c>
      <c r="D56" s="120">
        <f t="shared" si="19"/>
        <v>767</v>
      </c>
      <c r="E56" s="121">
        <f t="shared" si="19"/>
        <v>17399.95</v>
      </c>
      <c r="F56" s="121">
        <f t="shared" si="19"/>
        <v>10600</v>
      </c>
      <c r="G56" s="51">
        <f t="shared" si="19"/>
        <v>18600.005</v>
      </c>
      <c r="H56" s="51">
        <f t="shared" si="19"/>
        <v>-699.995</v>
      </c>
      <c r="I56" s="17"/>
      <c r="J56" s="17"/>
      <c r="K56" s="17"/>
      <c r="L56" s="17"/>
    </row>
    <row r="57">
      <c r="A57" s="122"/>
      <c r="B57" s="17"/>
      <c r="C57" s="123"/>
      <c r="D57" s="124"/>
      <c r="E57" s="17"/>
      <c r="F57" s="17"/>
      <c r="G57" s="125"/>
      <c r="H57" s="125"/>
      <c r="I57" s="17"/>
      <c r="J57" s="17"/>
      <c r="K57" s="17"/>
      <c r="L57" s="17"/>
    </row>
    <row r="58">
      <c r="A58" s="122"/>
      <c r="B58" s="17"/>
      <c r="C58" s="123"/>
      <c r="D58" s="124"/>
      <c r="E58" s="17"/>
      <c r="F58" s="17"/>
      <c r="G58" s="125"/>
      <c r="H58" s="125"/>
      <c r="I58" s="17"/>
      <c r="J58" s="17"/>
      <c r="K58" s="17"/>
      <c r="L58" s="17"/>
    </row>
    <row r="59">
      <c r="A59" s="122"/>
      <c r="B59" s="17"/>
      <c r="C59" s="123"/>
      <c r="D59" s="124"/>
      <c r="E59" s="17"/>
      <c r="F59" s="17"/>
      <c r="G59" s="125"/>
      <c r="H59" s="125"/>
      <c r="I59" s="17"/>
      <c r="J59" s="17"/>
      <c r="K59" s="17"/>
      <c r="L59" s="17"/>
    </row>
    <row r="60">
      <c r="A60" s="122"/>
      <c r="B60" s="17"/>
      <c r="C60" s="123"/>
      <c r="D60" s="124"/>
      <c r="E60" s="17"/>
      <c r="F60" s="17"/>
      <c r="G60" s="125"/>
      <c r="H60" s="125"/>
      <c r="I60" s="17"/>
      <c r="J60" s="17"/>
      <c r="K60" s="17"/>
      <c r="L60" s="17"/>
    </row>
    <row r="61">
      <c r="A61" s="122"/>
      <c r="B61" s="17"/>
      <c r="C61" s="123"/>
      <c r="D61" s="124"/>
      <c r="E61" s="17"/>
      <c r="F61" s="17"/>
      <c r="G61" s="125"/>
      <c r="H61" s="125"/>
      <c r="I61" s="17"/>
      <c r="J61" s="17"/>
      <c r="K61" s="17"/>
      <c r="L61" s="17"/>
    </row>
    <row r="62">
      <c r="A62" s="122"/>
      <c r="B62" s="17"/>
      <c r="C62" s="123"/>
      <c r="D62" s="124"/>
      <c r="E62" s="17"/>
      <c r="F62" s="17"/>
      <c r="G62" s="125"/>
      <c r="H62" s="125"/>
      <c r="I62" s="17"/>
      <c r="J62" s="17"/>
      <c r="K62" s="17"/>
      <c r="L62" s="17"/>
    </row>
    <row r="63">
      <c r="A63" s="122"/>
      <c r="B63" s="17"/>
      <c r="C63" s="123"/>
      <c r="D63" s="124"/>
      <c r="E63" s="17"/>
      <c r="F63" s="17"/>
      <c r="G63" s="125"/>
      <c r="H63" s="125"/>
      <c r="I63" s="17"/>
      <c r="J63" s="17"/>
      <c r="K63" s="17"/>
      <c r="L63" s="17"/>
    </row>
    <row r="64">
      <c r="A64" s="122"/>
      <c r="B64" s="17"/>
      <c r="C64" s="123"/>
      <c r="D64" s="124"/>
      <c r="E64" s="17"/>
      <c r="F64" s="17"/>
      <c r="G64" s="125"/>
      <c r="H64" s="125"/>
      <c r="I64" s="17"/>
      <c r="J64" s="17"/>
      <c r="K64" s="17"/>
      <c r="L64" s="17"/>
    </row>
    <row r="65">
      <c r="A65" s="122"/>
      <c r="B65" s="17"/>
      <c r="C65" s="123"/>
      <c r="D65" s="124"/>
      <c r="E65" s="17"/>
      <c r="F65" s="17"/>
      <c r="G65" s="125"/>
      <c r="H65" s="125"/>
      <c r="I65" s="17"/>
      <c r="J65" s="17"/>
      <c r="K65" s="17"/>
      <c r="L65" s="17"/>
    </row>
    <row r="66">
      <c r="A66" s="122"/>
      <c r="B66" s="17"/>
      <c r="C66" s="123"/>
      <c r="D66" s="124"/>
      <c r="E66" s="17"/>
      <c r="F66" s="17"/>
      <c r="G66" s="125"/>
      <c r="H66" s="125"/>
      <c r="I66" s="17"/>
      <c r="J66" s="17"/>
      <c r="K66" s="17"/>
      <c r="L66" s="17"/>
    </row>
    <row r="67">
      <c r="A67" s="122"/>
      <c r="B67" s="17"/>
      <c r="C67" s="123"/>
      <c r="D67" s="124"/>
      <c r="E67" s="17"/>
      <c r="F67" s="17"/>
      <c r="G67" s="125"/>
      <c r="H67" s="125"/>
      <c r="I67" s="17"/>
      <c r="J67" s="17"/>
      <c r="K67" s="17"/>
      <c r="L67" s="17"/>
    </row>
    <row r="68">
      <c r="A68" s="122"/>
      <c r="B68" s="17"/>
      <c r="C68" s="123"/>
      <c r="D68" s="124"/>
      <c r="E68" s="17"/>
      <c r="F68" s="17"/>
      <c r="G68" s="125"/>
      <c r="H68" s="125"/>
      <c r="I68" s="17"/>
      <c r="J68" s="17"/>
      <c r="K68" s="17"/>
      <c r="L68" s="17"/>
    </row>
  </sheetData>
  <mergeCells count="10">
    <mergeCell ref="I19:K19"/>
    <mergeCell ref="I20:K20"/>
    <mergeCell ref="A2:A8"/>
    <mergeCell ref="A9:A55"/>
    <mergeCell ref="B9:B10"/>
    <mergeCell ref="B11:B12"/>
    <mergeCell ref="B13:B14"/>
    <mergeCell ref="B15:B16"/>
    <mergeCell ref="I18:L18"/>
    <mergeCell ref="I21:K21"/>
  </mergeCells>
  <drawing r:id="rId1"/>
</worksheet>
</file>